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ubert_pol\Desktop\robocze\"/>
    </mc:Choice>
  </mc:AlternateContent>
  <xr:revisionPtr revIDLastSave="0" documentId="13_ncr:1_{66485D33-DC40-4AEB-9893-29E7C417F2B0}" xr6:coauthVersionLast="36" xr6:coauthVersionMax="47" xr10:uidLastSave="{00000000-0000-0000-0000-000000000000}"/>
  <bookViews>
    <workbookView xWindow="-120" yWindow="-120" windowWidth="29040" windowHeight="15840" xr2:uid="{FA2716DF-D66B-4AA6-AA7B-1893E10BB147}"/>
  </bookViews>
  <sheets>
    <sheet name="Arkusz1" sheetId="1" r:id="rId1"/>
  </sheets>
  <definedNames>
    <definedName name="_xlnm.Print_Area" localSheetId="0">Arkusz1!$A$1:$P$29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9" i="1"/>
  <c r="J24" i="1" l="1"/>
  <c r="J26" i="1" s="1"/>
  <c r="J27" i="1" s="1"/>
  <c r="I24" i="1"/>
  <c r="I26" i="1" s="1"/>
  <c r="I27" i="1" s="1"/>
  <c r="H24" i="1"/>
  <c r="B29" i="1"/>
  <c r="P24" i="1"/>
  <c r="P26" i="1" s="1"/>
  <c r="P27" i="1" s="1"/>
  <c r="O24" i="1"/>
  <c r="O26" i="1" s="1"/>
  <c r="O27" i="1" s="1"/>
  <c r="N24" i="1"/>
  <c r="N26" i="1" s="1"/>
  <c r="N27" i="1" s="1"/>
  <c r="M24" i="1"/>
  <c r="M26" i="1" s="1"/>
  <c r="M27" i="1" s="1"/>
  <c r="L24" i="1"/>
  <c r="L26" i="1" s="1"/>
  <c r="L27" i="1" s="1"/>
  <c r="K24" i="1"/>
  <c r="K26" i="1" s="1"/>
  <c r="K27" i="1" s="1"/>
  <c r="B4" i="1"/>
  <c r="B6" i="1" l="1"/>
  <c r="E4" i="1"/>
  <c r="D10" i="1" l="1"/>
  <c r="D18" i="1"/>
  <c r="D26" i="1"/>
  <c r="D19" i="1"/>
  <c r="D27" i="1"/>
  <c r="D12" i="1"/>
  <c r="D20" i="1"/>
  <c r="D28" i="1"/>
  <c r="D11" i="1"/>
  <c r="D13" i="1"/>
  <c r="D21" i="1"/>
  <c r="D9" i="1"/>
  <c r="D14" i="1"/>
  <c r="D22" i="1"/>
  <c r="D15" i="1"/>
  <c r="D23" i="1"/>
  <c r="D16" i="1"/>
  <c r="D24" i="1"/>
  <c r="D25" i="1"/>
  <c r="D17" i="1"/>
  <c r="D29" i="1" l="1"/>
</calcChain>
</file>

<file path=xl/sharedStrings.xml><?xml version="1.0" encoding="utf-8"?>
<sst xmlns="http://schemas.openxmlformats.org/spreadsheetml/2006/main" count="25" uniqueCount="20">
  <si>
    <t>n</t>
  </si>
  <si>
    <t>rb</t>
  </si>
  <si>
    <t>rd</t>
  </si>
  <si>
    <t>D</t>
  </si>
  <si>
    <t>liczba lat realizacji</t>
  </si>
  <si>
    <t>czynnik dyskontowy</t>
  </si>
  <si>
    <t>st. bazowa</t>
  </si>
  <si>
    <t>st. dyskontowa</t>
  </si>
  <si>
    <t>kwota pomocy brutto</t>
  </si>
  <si>
    <t>pomoc - kwota brutto</t>
  </si>
  <si>
    <t>Dzień udzielenia pomocy dla MŚP</t>
  </si>
  <si>
    <t>liczba dni</t>
  </si>
  <si>
    <t>pomoc po zdyskontowaniu</t>
  </si>
  <si>
    <t>stopa bazowa</t>
  </si>
  <si>
    <t>stopa dyskontowa</t>
  </si>
  <si>
    <t>rd-dzienna</t>
  </si>
  <si>
    <t>Dzień podpisania umowy</t>
  </si>
  <si>
    <t>D (środki dla OI)</t>
  </si>
  <si>
    <t>wysokość środków przekazanych OI</t>
  </si>
  <si>
    <r>
      <t xml:space="preserve">Rozporządzenie Rady Ministrów z dnia 11 sierpnia 2004 r. </t>
    </r>
    <r>
      <rPr>
        <i/>
        <sz val="10"/>
        <color theme="1"/>
        <rFont val="Trebuchet MS"/>
        <family val="2"/>
        <charset val="238"/>
      </rPr>
      <t>w sprawie szczegółowego sposobu obliczania wartości pomocy publicznej udzielanej w różnych formach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</si>
</sst>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i/>
      <sz val="10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14" fontId="3" fillId="0" borderId="0" xfId="0" applyNumberFormat="1" applyFont="1"/>
    <xf numFmtId="0" fontId="2" fillId="4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4" fontId="3" fillId="2" borderId="0" xfId="0" applyNumberFormat="1" applyFont="1" applyFill="1"/>
    <xf numFmtId="0" fontId="2" fillId="0" borderId="0" xfId="0" applyFont="1" applyAlignment="1">
      <alignment wrapText="1"/>
    </xf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/>
    <xf numFmtId="0" fontId="2" fillId="0" borderId="1" xfId="0" applyFont="1" applyBorder="1"/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</xdr:colOff>
      <xdr:row>1</xdr:row>
      <xdr:rowOff>175260</xdr:rowOff>
    </xdr:from>
    <xdr:to>
      <xdr:col>14</xdr:col>
      <xdr:colOff>590550</xdr:colOff>
      <xdr:row>14</xdr:row>
      <xdr:rowOff>38676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A54228-8ED4-4CB2-989D-EC1451D2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190" y="613410"/>
          <a:ext cx="6699885" cy="279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CF38-64B7-4D47-9745-48AC5F8E060E}">
  <sheetPr>
    <pageSetUpPr fitToPage="1"/>
  </sheetPr>
  <dimension ref="A1:U30"/>
  <sheetViews>
    <sheetView tabSelected="1" workbookViewId="0">
      <selection activeCell="I23" sqref="I23"/>
    </sheetView>
  </sheetViews>
  <sheetFormatPr defaultRowHeight="15" x14ac:dyDescent="0.25"/>
  <cols>
    <col min="1" max="1" width="16.7109375" bestFit="1" customWidth="1"/>
    <col min="2" max="2" width="12.42578125" bestFit="1" customWidth="1"/>
    <col min="3" max="3" width="14.85546875" bestFit="1" customWidth="1"/>
    <col min="4" max="4" width="13.85546875" bestFit="1" customWidth="1"/>
    <col min="5" max="5" width="12" bestFit="1" customWidth="1"/>
    <col min="6" max="6" width="17.85546875" bestFit="1" customWidth="1"/>
    <col min="7" max="7" width="9.85546875" bestFit="1" customWidth="1"/>
    <col min="8" max="8" width="11" bestFit="1" customWidth="1"/>
    <col min="9" max="11" width="12" bestFit="1" customWidth="1"/>
    <col min="12" max="12" width="11" bestFit="1" customWidth="1"/>
    <col min="13" max="16" width="12" bestFit="1" customWidth="1"/>
    <col min="17" max="17" width="11.42578125" customWidth="1"/>
  </cols>
  <sheetData>
    <row r="1" spans="1:21" ht="34.5" customHeight="1" x14ac:dyDescent="0.3">
      <c r="A1" s="4"/>
      <c r="B1" s="5">
        <v>45108</v>
      </c>
      <c r="C1" s="6" t="s">
        <v>16</v>
      </c>
      <c r="D1" s="4"/>
      <c r="E1" s="4"/>
      <c r="F1" s="4"/>
      <c r="G1" s="7" t="s">
        <v>19</v>
      </c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</row>
    <row r="2" spans="1:21" ht="39" x14ac:dyDescent="0.25">
      <c r="A2" s="4" t="s">
        <v>17</v>
      </c>
      <c r="B2" s="8">
        <v>100000</v>
      </c>
      <c r="C2" s="9" t="s">
        <v>18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3.7" customHeight="1" x14ac:dyDescent="0.25">
      <c r="A3" s="4" t="s">
        <v>13</v>
      </c>
      <c r="B3" s="10">
        <v>0.08</v>
      </c>
      <c r="C3" s="11" t="s">
        <v>1</v>
      </c>
      <c r="D3" s="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ht="13.7" customHeight="1" x14ac:dyDescent="0.25">
      <c r="A4" s="4" t="s">
        <v>14</v>
      </c>
      <c r="B4" s="10">
        <f>B3+1%</f>
        <v>0.09</v>
      </c>
      <c r="C4" s="11" t="s">
        <v>2</v>
      </c>
      <c r="D4" s="11"/>
      <c r="E4" s="4">
        <f>B4/365</f>
        <v>2.4657534246575342E-4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21" x14ac:dyDescent="0.25">
      <c r="A5" s="4" t="s">
        <v>4</v>
      </c>
      <c r="B5" s="4">
        <v>2</v>
      </c>
      <c r="C5" s="11" t="s">
        <v>0</v>
      </c>
      <c r="D5" s="1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1" x14ac:dyDescent="0.25">
      <c r="A6" s="4" t="s">
        <v>5</v>
      </c>
      <c r="B6" s="11">
        <f>1/(1+B4)^B5</f>
        <v>0.84167999326655996</v>
      </c>
      <c r="C6" s="1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1" ht="8.25" customHeight="1" x14ac:dyDescent="0.25">
      <c r="A7" s="4"/>
      <c r="B7" s="11"/>
      <c r="C7" s="12"/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1" ht="36.75" customHeight="1" x14ac:dyDescent="0.25">
      <c r="A8" s="14" t="s">
        <v>10</v>
      </c>
      <c r="B8" s="15" t="s">
        <v>9</v>
      </c>
      <c r="C8" s="16" t="s">
        <v>11</v>
      </c>
      <c r="D8" s="17" t="s">
        <v>12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1" x14ac:dyDescent="0.25">
      <c r="A9" s="18">
        <v>45148</v>
      </c>
      <c r="B9" s="19">
        <v>10000</v>
      </c>
      <c r="C9" s="20">
        <f t="shared" ref="C9:C28" si="0">A9-$B$1</f>
        <v>40</v>
      </c>
      <c r="D9" s="21">
        <f t="shared" ref="D9:D28" si="1">$B9/(1+$E$4)^$C9</f>
        <v>9901.8667016022646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1" x14ac:dyDescent="0.25">
      <c r="A10" s="18">
        <v>45150</v>
      </c>
      <c r="B10" s="19">
        <v>12680</v>
      </c>
      <c r="C10" s="20">
        <f t="shared" si="0"/>
        <v>42</v>
      </c>
      <c r="D10" s="21">
        <f t="shared" si="1"/>
        <v>12549.377480537063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1" x14ac:dyDescent="0.25">
      <c r="A11" s="18">
        <v>45290</v>
      </c>
      <c r="B11" s="19">
        <v>34655</v>
      </c>
      <c r="C11" s="20">
        <f t="shared" si="0"/>
        <v>182</v>
      </c>
      <c r="D11" s="21">
        <f t="shared" si="1"/>
        <v>33134.360810046732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18">
        <v>45293</v>
      </c>
      <c r="B12" s="19">
        <v>2300</v>
      </c>
      <c r="C12" s="20">
        <f t="shared" si="0"/>
        <v>185</v>
      </c>
      <c r="D12" s="21">
        <f t="shared" si="1"/>
        <v>2197.4515610894177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1" x14ac:dyDescent="0.25">
      <c r="A13" s="18">
        <v>45306</v>
      </c>
      <c r="B13" s="19">
        <v>1500</v>
      </c>
      <c r="C13" s="20">
        <f t="shared" si="0"/>
        <v>198</v>
      </c>
      <c r="D13" s="21">
        <f t="shared" si="1"/>
        <v>1428.5346640623297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21" x14ac:dyDescent="0.25">
      <c r="A14" s="18">
        <v>45394</v>
      </c>
      <c r="B14" s="19">
        <v>3000</v>
      </c>
      <c r="C14" s="20">
        <f t="shared" si="0"/>
        <v>286</v>
      </c>
      <c r="D14" s="21">
        <f t="shared" si="1"/>
        <v>2795.7500745959269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1" x14ac:dyDescent="0.25">
      <c r="A15" s="18">
        <v>45395</v>
      </c>
      <c r="B15" s="19">
        <v>3000</v>
      </c>
      <c r="C15" s="20">
        <f t="shared" si="0"/>
        <v>287</v>
      </c>
      <c r="D15" s="21">
        <f t="shared" si="1"/>
        <v>2795.0608815018581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1" x14ac:dyDescent="0.25">
      <c r="A16" s="18">
        <v>45396</v>
      </c>
      <c r="B16" s="19">
        <v>3000</v>
      </c>
      <c r="C16" s="20">
        <f t="shared" si="0"/>
        <v>288</v>
      </c>
      <c r="D16" s="21">
        <f t="shared" si="1"/>
        <v>2794.3718583039195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18">
        <v>45432</v>
      </c>
      <c r="B17" s="19">
        <v>4500</v>
      </c>
      <c r="C17" s="20">
        <f t="shared" si="0"/>
        <v>324</v>
      </c>
      <c r="D17" s="21">
        <f t="shared" si="1"/>
        <v>4154.5197321701407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18">
        <v>45463</v>
      </c>
      <c r="B18" s="19">
        <v>1280</v>
      </c>
      <c r="C18" s="20">
        <f t="shared" si="0"/>
        <v>355</v>
      </c>
      <c r="D18" s="21">
        <f t="shared" si="1"/>
        <v>1172.732647239166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18">
        <v>45575</v>
      </c>
      <c r="B19" s="19">
        <v>560</v>
      </c>
      <c r="C19" s="20">
        <f t="shared" si="0"/>
        <v>467</v>
      </c>
      <c r="D19" s="21">
        <f t="shared" si="1"/>
        <v>499.09691389885188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18">
        <v>45599</v>
      </c>
      <c r="B20" s="19">
        <v>310</v>
      </c>
      <c r="C20" s="20">
        <f t="shared" si="0"/>
        <v>491</v>
      </c>
      <c r="D20" s="21">
        <f t="shared" si="1"/>
        <v>274.65581394590299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18">
        <v>45678</v>
      </c>
      <c r="B21" s="19">
        <v>21000</v>
      </c>
      <c r="C21" s="20">
        <f t="shared" si="0"/>
        <v>570</v>
      </c>
      <c r="D21" s="21">
        <f t="shared" si="1"/>
        <v>18246.838232749738</v>
      </c>
      <c r="E21" s="4"/>
      <c r="F21" s="4" t="s">
        <v>3</v>
      </c>
      <c r="G21" s="22">
        <v>100000</v>
      </c>
      <c r="H21" s="22"/>
      <c r="I21" s="22"/>
      <c r="J21" s="22"/>
      <c r="K21" s="4"/>
      <c r="L21" s="4"/>
      <c r="M21" s="4"/>
      <c r="N21" s="4"/>
      <c r="O21" s="4"/>
      <c r="P21" s="4"/>
    </row>
    <row r="22" spans="1:16" x14ac:dyDescent="0.25">
      <c r="A22" s="18">
        <v>45702</v>
      </c>
      <c r="B22" s="19">
        <v>17000</v>
      </c>
      <c r="C22" s="20">
        <f t="shared" si="0"/>
        <v>594</v>
      </c>
      <c r="D22" s="21">
        <f t="shared" si="1"/>
        <v>14684.105423433406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18">
        <v>45784</v>
      </c>
      <c r="B23" s="19">
        <v>2000</v>
      </c>
      <c r="C23" s="20">
        <f t="shared" si="0"/>
        <v>676</v>
      </c>
      <c r="D23" s="21">
        <f t="shared" si="1"/>
        <v>1692.9673130931533</v>
      </c>
      <c r="E23" s="4"/>
      <c r="F23" s="11" t="s">
        <v>6</v>
      </c>
      <c r="G23" s="23" t="s">
        <v>1</v>
      </c>
      <c r="H23" s="24">
        <v>7.0000000000000007E-2</v>
      </c>
      <c r="I23" s="24">
        <v>7.0000000000000007E-2</v>
      </c>
      <c r="J23" s="24">
        <v>7.0000000000000007E-2</v>
      </c>
      <c r="K23" s="25">
        <v>0.08</v>
      </c>
      <c r="L23" s="25">
        <v>0.08</v>
      </c>
      <c r="M23" s="25">
        <v>0.08</v>
      </c>
      <c r="N23" s="25">
        <v>0.09</v>
      </c>
      <c r="O23" s="25">
        <v>0.09</v>
      </c>
      <c r="P23" s="25">
        <v>0.09</v>
      </c>
    </row>
    <row r="24" spans="1:16" x14ac:dyDescent="0.25">
      <c r="A24" s="18">
        <v>45824</v>
      </c>
      <c r="B24" s="19">
        <v>300</v>
      </c>
      <c r="C24" s="20">
        <f t="shared" si="0"/>
        <v>716</v>
      </c>
      <c r="D24" s="21">
        <f t="shared" si="1"/>
        <v>251.45304996627223</v>
      </c>
      <c r="E24" s="4"/>
      <c r="F24" s="11" t="s">
        <v>7</v>
      </c>
      <c r="G24" s="23" t="s">
        <v>2</v>
      </c>
      <c r="H24" s="25">
        <f>H23+1%</f>
        <v>0.08</v>
      </c>
      <c r="I24" s="25">
        <f t="shared" ref="I24" si="2">I23+1%</f>
        <v>0.08</v>
      </c>
      <c r="J24" s="25">
        <f t="shared" ref="J24" si="3">J23+1%</f>
        <v>0.08</v>
      </c>
      <c r="K24" s="25">
        <f>K23+1%</f>
        <v>0.09</v>
      </c>
      <c r="L24" s="25">
        <f t="shared" ref="L24" si="4">L23+1%</f>
        <v>0.09</v>
      </c>
      <c r="M24" s="25">
        <f t="shared" ref="M24" si="5">M23+1%</f>
        <v>0.09</v>
      </c>
      <c r="N24" s="25">
        <f t="shared" ref="N24" si="6">N23+1%</f>
        <v>9.9999999999999992E-2</v>
      </c>
      <c r="O24" s="25">
        <f t="shared" ref="O24" si="7">O23+1%</f>
        <v>9.9999999999999992E-2</v>
      </c>
      <c r="P24" s="25">
        <f t="shared" ref="P24" si="8">P23+1%</f>
        <v>9.9999999999999992E-2</v>
      </c>
    </row>
    <row r="25" spans="1:16" x14ac:dyDescent="0.25">
      <c r="A25" s="18">
        <v>45825</v>
      </c>
      <c r="B25" s="19">
        <v>250</v>
      </c>
      <c r="C25" s="20">
        <f t="shared" si="0"/>
        <v>717</v>
      </c>
      <c r="D25" s="21">
        <f t="shared" si="1"/>
        <v>209.49255260732363</v>
      </c>
      <c r="E25" s="4"/>
      <c r="F25" s="11" t="s">
        <v>4</v>
      </c>
      <c r="G25" s="23" t="s">
        <v>0</v>
      </c>
      <c r="H25" s="26">
        <v>2</v>
      </c>
      <c r="I25" s="26">
        <v>3</v>
      </c>
      <c r="J25" s="26">
        <v>5</v>
      </c>
      <c r="K25" s="26">
        <v>2</v>
      </c>
      <c r="L25" s="26">
        <v>3</v>
      </c>
      <c r="M25" s="26">
        <v>5</v>
      </c>
      <c r="N25" s="26">
        <v>2</v>
      </c>
      <c r="O25" s="26">
        <v>3</v>
      </c>
      <c r="P25" s="26">
        <v>5</v>
      </c>
    </row>
    <row r="26" spans="1:16" x14ac:dyDescent="0.25">
      <c r="A26" s="18">
        <v>45826</v>
      </c>
      <c r="B26" s="19">
        <v>250</v>
      </c>
      <c r="C26" s="20">
        <f t="shared" si="0"/>
        <v>718</v>
      </c>
      <c r="D26" s="21">
        <f t="shared" si="1"/>
        <v>209.44090964330195</v>
      </c>
      <c r="E26" s="4"/>
      <c r="F26" s="11" t="s">
        <v>5</v>
      </c>
      <c r="G26" s="26"/>
      <c r="H26" s="23">
        <f>1/(1+H24)^H25</f>
        <v>0.85733882030178321</v>
      </c>
      <c r="I26" s="23">
        <f t="shared" ref="I26:J26" si="9">1/(1+I24)^I25</f>
        <v>0.79383224102016958</v>
      </c>
      <c r="J26" s="23">
        <f t="shared" si="9"/>
        <v>0.68058319703375303</v>
      </c>
      <c r="K26" s="23">
        <f>1/(1+K24)^K25</f>
        <v>0.84167999326655996</v>
      </c>
      <c r="L26" s="23">
        <f t="shared" ref="L26:P26" si="10">1/(1+L24)^L25</f>
        <v>0.77218348006106419</v>
      </c>
      <c r="M26" s="23">
        <f t="shared" si="10"/>
        <v>0.64993138629834524</v>
      </c>
      <c r="N26" s="23">
        <f t="shared" si="10"/>
        <v>0.82644628099173545</v>
      </c>
      <c r="O26" s="23">
        <f t="shared" si="10"/>
        <v>0.75131480090157754</v>
      </c>
      <c r="P26" s="23">
        <f t="shared" si="10"/>
        <v>0.62092132305915493</v>
      </c>
    </row>
    <row r="27" spans="1:16" x14ac:dyDescent="0.25">
      <c r="A27" s="18">
        <v>45827</v>
      </c>
      <c r="B27" s="19">
        <v>260</v>
      </c>
      <c r="C27" s="20">
        <f t="shared" si="0"/>
        <v>719</v>
      </c>
      <c r="D27" s="21">
        <f t="shared" si="1"/>
        <v>217.76485058642371</v>
      </c>
      <c r="E27" s="4"/>
      <c r="F27" s="11" t="s">
        <v>8</v>
      </c>
      <c r="G27" s="26"/>
      <c r="H27" s="27">
        <f>$G$21/H26</f>
        <v>116640.00000000001</v>
      </c>
      <c r="I27" s="27">
        <f t="shared" ref="I27:J27" si="11">$G$21/I26</f>
        <v>125971.20000000001</v>
      </c>
      <c r="J27" s="27">
        <f t="shared" si="11"/>
        <v>146932.80768000003</v>
      </c>
      <c r="K27" s="27">
        <f>$G$21/K26</f>
        <v>118810.00000000001</v>
      </c>
      <c r="L27" s="27">
        <f t="shared" ref="L27:P27" si="12">$G$21/L26</f>
        <v>129502.90000000001</v>
      </c>
      <c r="M27" s="27">
        <f t="shared" si="12"/>
        <v>153862.39549000005</v>
      </c>
      <c r="N27" s="27">
        <f t="shared" si="12"/>
        <v>121000.00000000001</v>
      </c>
      <c r="O27" s="27">
        <f t="shared" si="12"/>
        <v>133100.00000000003</v>
      </c>
      <c r="P27" s="27">
        <f t="shared" si="12"/>
        <v>161051.00000000006</v>
      </c>
    </row>
    <row r="28" spans="1:16" x14ac:dyDescent="0.25">
      <c r="A28" s="18">
        <v>45828</v>
      </c>
      <c r="B28" s="19">
        <v>1000</v>
      </c>
      <c r="C28" s="20">
        <f t="shared" si="0"/>
        <v>720</v>
      </c>
      <c r="D28" s="21">
        <f t="shared" si="1"/>
        <v>837.35064761739068</v>
      </c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28"/>
      <c r="B29" s="29">
        <f>SUM(B9:B28)</f>
        <v>118845</v>
      </c>
      <c r="C29" s="19"/>
      <c r="D29" s="30">
        <f>SUM(D9:D28)</f>
        <v>110047.19211869058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1"/>
      <c r="C30" s="2"/>
      <c r="D30" s="2"/>
    </row>
  </sheetData>
  <mergeCells count="1">
    <mergeCell ref="G1:P1"/>
  </mergeCells>
  <pageMargins left="0.7" right="0.7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defaultValue">
  <element uid="47244078-9c36-4ab9-9721-6cc692af1440" value=""/>
  <element uid="47928880-dea4-4d50-89bf-6da6cd3216ab" value=""/>
</sisl>
</file>

<file path=customXml/itemProps1.xml><?xml version="1.0" encoding="utf-8"?>
<ds:datastoreItem xmlns:ds="http://schemas.openxmlformats.org/officeDocument/2006/customXml" ds:itemID="{35338C00-D4C5-407F-8A5B-2F2B55CC5E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Grzegorzewska</dc:creator>
  <cp:lastModifiedBy>Pol Hubert</cp:lastModifiedBy>
  <cp:lastPrinted>2024-10-10T13:19:04Z</cp:lastPrinted>
  <dcterms:created xsi:type="dcterms:W3CDTF">2023-06-15T10:46:40Z</dcterms:created>
  <dcterms:modified xsi:type="dcterms:W3CDTF">2024-10-10T13:19:54Z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be58610a-dc80-4163-9f6c-e98da44912d4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policy="97a95f86-3167-43b9-9876-d3e5e3ff64ee" origin="defaultValue" xmlns="http://www.boldonj</vt:lpwstr>
  </property>
  <property fmtid="{D5CDD505-2E9C-101B-9397-08002B2CF9AE}" pid="4" name="bjDocumentLabelXML-0">
    <vt:lpwstr>ames.com/2008/01/sie/internal/label"&gt;&lt;element uid="47244078-9c36-4ab9-9721-6cc692af1440" value="" /&gt;&lt;element uid="47928880-dea4-4d50-89bf-6da6cd3216ab" value="" /&gt;&lt;/sisl&gt;</vt:lpwstr>
  </property>
  <property fmtid="{D5CDD505-2E9C-101B-9397-08002B2CF9AE}" pid="5" name="bjDocumentSecurityLabel">
    <vt:lpwstr>WEWNĘTRZNE</vt:lpwstr>
  </property>
  <property fmtid="{D5CDD505-2E9C-101B-9397-08002B2CF9AE}" pid="6" name="bjSaver">
    <vt:lpwstr>D3HK1QlJN/mz6dx9fFhN35kjiCKlqLbz</vt:lpwstr>
  </property>
  <property fmtid="{D5CDD505-2E9C-101B-9397-08002B2CF9AE}" pid="7" name="bjClsUserRVM">
    <vt:lpwstr>[]</vt:lpwstr>
  </property>
</Properties>
</file>